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farr/Desktop/MPI Research/Ongoing Wageningen LST work/Paper files LST/2022 Supplementary files/"/>
    </mc:Choice>
  </mc:AlternateContent>
  <xr:revisionPtr revIDLastSave="0" documentId="13_ncr:1_{659B93F4-0EB1-224B-B046-8E0B79D17575}" xr6:coauthVersionLast="36" xr6:coauthVersionMax="36" xr10:uidLastSave="{00000000-0000-0000-0000-000000000000}"/>
  <bookViews>
    <workbookView xWindow="2860" yWindow="2660" windowWidth="27640" windowHeight="16940" activeTab="3" xr2:uid="{BDFB03FC-1BB7-464A-A9D7-9220DAD74079}"/>
  </bookViews>
  <sheets>
    <sheet name="File Information" sheetId="1" r:id="rId1"/>
    <sheet name="a) Raw MIC" sheetId="2" r:id="rId2"/>
    <sheet name="b) MIC data for table 2 " sheetId="3" r:id="rId3"/>
    <sheet name="c) MIC data for figure 4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4" l="1"/>
  <c r="E34" i="4"/>
  <c r="G34" i="4" s="1"/>
  <c r="E33" i="4"/>
  <c r="F32" i="4"/>
  <c r="G32" i="4" s="1"/>
  <c r="E32" i="4"/>
  <c r="G31" i="4"/>
  <c r="F31" i="4"/>
  <c r="E31" i="4"/>
  <c r="F33" i="4" s="1"/>
  <c r="E30" i="4"/>
  <c r="E29" i="4"/>
  <c r="F27" i="4" s="1"/>
  <c r="E28" i="4"/>
  <c r="E27" i="4"/>
  <c r="F29" i="4" s="1"/>
  <c r="G29" i="4" s="1"/>
  <c r="F26" i="4"/>
  <c r="E26" i="4"/>
  <c r="G26" i="4" s="1"/>
  <c r="E25" i="4"/>
  <c r="F24" i="4"/>
  <c r="G24" i="4" s="1"/>
  <c r="E24" i="4"/>
  <c r="G23" i="4"/>
  <c r="F23" i="4"/>
  <c r="E23" i="4"/>
  <c r="F25" i="4" s="1"/>
  <c r="E22" i="4"/>
  <c r="E21" i="4"/>
  <c r="F19" i="4" s="1"/>
  <c r="E20" i="4"/>
  <c r="E19" i="4"/>
  <c r="F21" i="4" s="1"/>
  <c r="G21" i="4" s="1"/>
  <c r="F18" i="4"/>
  <c r="E18" i="4"/>
  <c r="G18" i="4" s="1"/>
  <c r="E17" i="4"/>
  <c r="F16" i="4"/>
  <c r="G16" i="4" s="1"/>
  <c r="E16" i="4"/>
  <c r="G15" i="4"/>
  <c r="F15" i="4"/>
  <c r="E15" i="4"/>
  <c r="F17" i="4" s="1"/>
  <c r="E14" i="4"/>
  <c r="E13" i="4"/>
  <c r="F11" i="4" s="1"/>
  <c r="E12" i="4"/>
  <c r="E11" i="4"/>
  <c r="F13" i="4" s="1"/>
  <c r="F10" i="4"/>
  <c r="E10" i="4"/>
  <c r="G10" i="4" s="1"/>
  <c r="E9" i="4"/>
  <c r="G9" i="4" s="1"/>
  <c r="F8" i="4"/>
  <c r="G8" i="4" s="1"/>
  <c r="E8" i="4"/>
  <c r="G7" i="4"/>
  <c r="F7" i="4"/>
  <c r="E7" i="4"/>
  <c r="F9" i="4" s="1"/>
  <c r="E6" i="4"/>
  <c r="E5" i="4"/>
  <c r="F3" i="4" s="1"/>
  <c r="E4" i="4"/>
  <c r="E3" i="4"/>
  <c r="F5" i="4" s="1"/>
  <c r="A11" i="3"/>
  <c r="A10" i="3"/>
  <c r="A9" i="3"/>
  <c r="A8" i="3"/>
  <c r="A7" i="3"/>
  <c r="A6" i="3"/>
  <c r="A5" i="3"/>
  <c r="A4" i="3"/>
  <c r="G25" i="4" l="1"/>
  <c r="G33" i="4"/>
  <c r="G17" i="4"/>
  <c r="G14" i="4"/>
  <c r="G13" i="4"/>
  <c r="G3" i="4"/>
  <c r="F6" i="4"/>
  <c r="G6" i="4" s="1"/>
  <c r="G11" i="4"/>
  <c r="F14" i="4"/>
  <c r="G19" i="4"/>
  <c r="F22" i="4"/>
  <c r="G22" i="4" s="1"/>
  <c r="G27" i="4"/>
  <c r="F30" i="4"/>
  <c r="G30" i="4" s="1"/>
  <c r="G5" i="4"/>
  <c r="F4" i="4"/>
  <c r="G4" i="4" s="1"/>
  <c r="F12" i="4"/>
  <c r="G12" i="4" s="1"/>
  <c r="F20" i="4"/>
  <c r="G20" i="4" s="1"/>
  <c r="F28" i="4"/>
  <c r="G28" i="4" s="1"/>
  <c r="G3" i="2"/>
  <c r="H3" i="2"/>
  <c r="G4" i="2"/>
  <c r="H4" i="2"/>
  <c r="G5" i="2"/>
  <c r="H5" i="2"/>
  <c r="G6" i="2"/>
  <c r="H6" i="2"/>
  <c r="G7" i="2"/>
  <c r="B8" i="3" s="1"/>
  <c r="H7" i="2"/>
  <c r="G8" i="2"/>
  <c r="B9" i="3" s="1"/>
  <c r="H8" i="2"/>
  <c r="G9" i="2"/>
  <c r="H9" i="2"/>
  <c r="G10" i="2"/>
  <c r="H10" i="2"/>
  <c r="C8" i="3" l="1"/>
  <c r="D8" i="3" s="1"/>
  <c r="B5" i="3"/>
  <c r="C9" i="3"/>
  <c r="D9" i="3" s="1"/>
  <c r="C5" i="3"/>
  <c r="D5" i="3" s="1"/>
  <c r="C7" i="3"/>
  <c r="D7" i="3" s="1"/>
  <c r="C4" i="3"/>
  <c r="D4" i="3" s="1"/>
  <c r="B4" i="3"/>
  <c r="C6" i="3"/>
  <c r="D6" i="3" s="1"/>
  <c r="B7" i="3"/>
  <c r="B11" i="3"/>
  <c r="B6" i="3"/>
  <c r="C10" i="3"/>
  <c r="D10" i="3" s="1"/>
  <c r="C11" i="3"/>
  <c r="D11" i="3" s="1"/>
  <c r="B10" i="3"/>
</calcChain>
</file>

<file path=xl/sharedStrings.xml><?xml version="1.0" encoding="utf-8"?>
<sst xmlns="http://schemas.openxmlformats.org/spreadsheetml/2006/main" count="105" uniqueCount="56">
  <si>
    <t>E104K M182T G238S</t>
  </si>
  <si>
    <t>TAAT</t>
  </si>
  <si>
    <t>E104K M182T</t>
  </si>
  <si>
    <t>E104K G238S</t>
  </si>
  <si>
    <t>M182T G238S</t>
  </si>
  <si>
    <t>TCAT</t>
  </si>
  <si>
    <t>E104K</t>
  </si>
  <si>
    <t>G238S</t>
  </si>
  <si>
    <t>GCTA</t>
  </si>
  <si>
    <t>M182T</t>
  </si>
  <si>
    <t>ATCT</t>
  </si>
  <si>
    <t>TTGA</t>
  </si>
  <si>
    <t>Wt</t>
  </si>
  <si>
    <t>TGAT</t>
  </si>
  <si>
    <t>Mean MIC</t>
  </si>
  <si>
    <t>Mean Log MIC</t>
  </si>
  <si>
    <t>Node</t>
  </si>
  <si>
    <t>AGTA</t>
  </si>
  <si>
    <t>111</t>
  </si>
  <si>
    <t>104 182 238</t>
  </si>
  <si>
    <t>101</t>
  </si>
  <si>
    <t>104 238</t>
  </si>
  <si>
    <t>011</t>
  </si>
  <si>
    <t>182 238</t>
  </si>
  <si>
    <t>104 182</t>
  </si>
  <si>
    <t>ACAA</t>
  </si>
  <si>
    <t>001</t>
  </si>
  <si>
    <t>010</t>
  </si>
  <si>
    <t>000</t>
  </si>
  <si>
    <t>Tem</t>
  </si>
  <si>
    <t>Difference log(MIC focus) to log(competitors)</t>
  </si>
  <si>
    <t>log competitors</t>
  </si>
  <si>
    <t>log focus</t>
  </si>
  <si>
    <t>Median MIC</t>
  </si>
  <si>
    <t>Name</t>
  </si>
  <si>
    <t>Barcode</t>
  </si>
  <si>
    <t>Number</t>
  </si>
  <si>
    <t>SEM</t>
  </si>
  <si>
    <t>Median</t>
  </si>
  <si>
    <t>Replicate 4</t>
  </si>
  <si>
    <t>Replicate 3</t>
  </si>
  <si>
    <t>Replicate 2</t>
  </si>
  <si>
    <t>Replicate 1</t>
  </si>
  <si>
    <t>Code</t>
  </si>
  <si>
    <t>Genotype</t>
  </si>
  <si>
    <t>MIC data</t>
  </si>
  <si>
    <t>Calculated MIC differences for Figure 4</t>
  </si>
  <si>
    <t>Mean MIC per node (for Table 2, model 1)</t>
  </si>
  <si>
    <t>Description</t>
  </si>
  <si>
    <r>
      <rPr>
        <b/>
        <sz val="12"/>
        <color theme="1"/>
        <rFont val="Calibri"/>
        <family val="2"/>
        <scheme val="minor"/>
      </rPr>
      <t>Sheet</t>
    </r>
    <r>
      <rPr>
        <sz val="12"/>
        <color theme="1"/>
        <rFont val="Calibri"/>
        <family val="2"/>
        <scheme val="minor"/>
      </rPr>
      <t xml:space="preserve">   </t>
    </r>
  </si>
  <si>
    <t xml:space="preserve">b) MIC data for table 2 </t>
  </si>
  <si>
    <t>c) MIC data for figure 4</t>
  </si>
  <si>
    <t xml:space="preserve">Differences in the median MIC of each genotype were calculated and compared to the mean MIC of the competitors in the 4-mutant competitions as presented in the x-axis of Figure 4 of this manuscript. </t>
  </si>
  <si>
    <t>a) Raw MIC</t>
  </si>
  <si>
    <t>The raw minimum inhibitory concentration (MIC) measures in units of ug/mL CTX as measured in liquid cultures. Measures for each biological replicate are presented, the median of which is presented in Table 1 of this manuscript.</t>
  </si>
  <si>
    <t>The raw measures of MIC for all genotypes in each node of the 4-mutant competitions were averaged as indicated. These averages were then used as the measures of MIC for model 1a in Table 2 of this manuscript.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</si>
</sst>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3"/>
      </left>
      <right/>
      <top/>
      <bottom style="thin">
        <color indexed="64"/>
      </bottom>
      <diagonal/>
    </border>
    <border>
      <left/>
      <right style="medium">
        <color theme="3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 style="thin">
        <color indexed="64"/>
      </top>
      <bottom/>
      <diagonal/>
    </border>
    <border>
      <left/>
      <right style="medium">
        <color theme="3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theme="3"/>
      </left>
      <right/>
      <top/>
      <bottom style="medium">
        <color theme="4" tint="0.39997558519241921"/>
      </bottom>
      <diagonal/>
    </border>
    <border>
      <left/>
      <right style="medium">
        <color theme="3"/>
      </right>
      <top/>
      <bottom style="medium">
        <color theme="4" tint="0.39997558519241921"/>
      </bottom>
      <diagonal/>
    </border>
  </borders>
  <cellStyleXfs count="6">
    <xf numFmtId="0" fontId="0" fillId="0" borderId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3" borderId="3" applyNumberFormat="0" applyAlignment="0" applyProtection="0"/>
    <xf numFmtId="0" fontId="5" fillId="3" borderId="2" applyNumberFormat="0" applyAlignment="0" applyProtection="0"/>
    <xf numFmtId="0" fontId="1" fillId="4" borderId="4" applyNumberFormat="0" applyFont="0" applyAlignment="0" applyProtection="0"/>
  </cellStyleXfs>
  <cellXfs count="30">
    <xf numFmtId="0" fontId="0" fillId="0" borderId="0" xfId="0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6" borderId="8" xfId="0" applyFill="1" applyBorder="1"/>
    <xf numFmtId="0" fontId="0" fillId="6" borderId="9" xfId="0" applyFill="1" applyBorder="1"/>
    <xf numFmtId="0" fontId="0" fillId="6" borderId="0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0" xfId="0" applyFill="1" applyBorder="1"/>
    <xf numFmtId="164" fontId="4" fillId="3" borderId="3" xfId="3" applyNumberFormat="1"/>
    <xf numFmtId="49" fontId="0" fillId="4" borderId="4" xfId="5" applyNumberFormat="1" applyFont="1"/>
    <xf numFmtId="164" fontId="0" fillId="0" borderId="0" xfId="0" applyNumberFormat="1"/>
    <xf numFmtId="0" fontId="0" fillId="6" borderId="10" xfId="0" applyFill="1" applyBorder="1"/>
    <xf numFmtId="0" fontId="0" fillId="6" borderId="11" xfId="0" applyFill="1" applyBorder="1"/>
    <xf numFmtId="0" fontId="0" fillId="6" borderId="12" xfId="0" applyFill="1" applyBorder="1"/>
    <xf numFmtId="0" fontId="2" fillId="0" borderId="1" xfId="1"/>
    <xf numFmtId="0" fontId="2" fillId="4" borderId="1" xfId="1" applyFill="1" applyAlignment="1">
      <alignment horizontal="left"/>
    </xf>
    <xf numFmtId="164" fontId="5" fillId="3" borderId="2" xfId="4" applyNumberFormat="1"/>
    <xf numFmtId="164" fontId="3" fillId="2" borderId="2" xfId="2" applyNumberFormat="1"/>
    <xf numFmtId="49" fontId="2" fillId="4" borderId="4" xfId="5" applyNumberFormat="1" applyFont="1" applyAlignment="1">
      <alignment horizontal="right"/>
    </xf>
    <xf numFmtId="0" fontId="2" fillId="4" borderId="4" xfId="5" applyFont="1" applyAlignment="1">
      <alignment horizontal="right"/>
    </xf>
    <xf numFmtId="0" fontId="2" fillId="0" borderId="0" xfId="1" applyFill="1" applyBorder="1"/>
    <xf numFmtId="0" fontId="2" fillId="0" borderId="13" xfId="1" applyBorder="1"/>
    <xf numFmtId="0" fontId="2" fillId="0" borderId="14" xfId="1" applyBorder="1"/>
    <xf numFmtId="0" fontId="2" fillId="0" borderId="1" xfId="1" applyBorder="1"/>
    <xf numFmtId="0" fontId="6" fillId="0" borderId="0" xfId="0" applyFont="1"/>
  </cellXfs>
  <cellStyles count="6">
    <cellStyle name="Calculation" xfId="4" builtinId="22"/>
    <cellStyle name="Heading 3" xfId="1" builtinId="18"/>
    <cellStyle name="Input" xfId="2" builtinId="20"/>
    <cellStyle name="Normal" xfId="0" builtinId="0"/>
    <cellStyle name="Note" xfId="5" builtinId="1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6CC25-B662-A641-ABC0-268934095538}">
  <dimension ref="A1:B4"/>
  <sheetViews>
    <sheetView workbookViewId="0">
      <selection activeCell="B4" sqref="B4"/>
    </sheetView>
  </sheetViews>
  <sheetFormatPr baseColWidth="10" defaultRowHeight="16" x14ac:dyDescent="0.2"/>
  <cols>
    <col min="1" max="1" width="26.1640625" customWidth="1"/>
  </cols>
  <sheetData>
    <row r="1" spans="1:2" x14ac:dyDescent="0.2">
      <c r="A1" t="s">
        <v>49</v>
      </c>
      <c r="B1" s="29" t="s">
        <v>48</v>
      </c>
    </row>
    <row r="2" spans="1:2" x14ac:dyDescent="0.2">
      <c r="A2" t="s">
        <v>53</v>
      </c>
      <c r="B2" t="s">
        <v>54</v>
      </c>
    </row>
    <row r="3" spans="1:2" x14ac:dyDescent="0.2">
      <c r="A3" t="s">
        <v>50</v>
      </c>
      <c r="B3" t="s">
        <v>55</v>
      </c>
    </row>
    <row r="4" spans="1:2" x14ac:dyDescent="0.2">
      <c r="A4" t="s">
        <v>51</v>
      </c>
      <c r="B4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86CE8-79EB-6944-ABD0-9F16CEF8D18D}">
  <dimension ref="A1:S18"/>
  <sheetViews>
    <sheetView workbookViewId="0">
      <selection activeCell="F28" sqref="F28"/>
    </sheetView>
  </sheetViews>
  <sheetFormatPr baseColWidth="10" defaultRowHeight="16" x14ac:dyDescent="0.2"/>
  <cols>
    <col min="3" max="3" width="18.1640625" customWidth="1"/>
    <col min="12" max="12" width="18.5" customWidth="1"/>
    <col min="14" max="14" width="12.1640625" bestFit="1" customWidth="1"/>
    <col min="15" max="15" width="15.6640625" customWidth="1"/>
    <col min="16" max="16" width="18" customWidth="1"/>
    <col min="17" max="17" width="21.33203125" customWidth="1"/>
  </cols>
  <sheetData>
    <row r="1" spans="1:19" ht="17" thickBot="1" x14ac:dyDescent="0.25">
      <c r="A1" s="19" t="s">
        <v>45</v>
      </c>
      <c r="B1" s="19"/>
    </row>
    <row r="2" spans="1:19" ht="17" thickBot="1" x14ac:dyDescent="0.25">
      <c r="A2" s="19" t="s">
        <v>44</v>
      </c>
      <c r="B2" s="19" t="s">
        <v>43</v>
      </c>
      <c r="C2" s="19" t="s">
        <v>42</v>
      </c>
      <c r="D2" s="19" t="s">
        <v>41</v>
      </c>
      <c r="E2" s="19" t="s">
        <v>40</v>
      </c>
      <c r="F2" s="19" t="s">
        <v>39</v>
      </c>
      <c r="G2" s="19" t="s">
        <v>38</v>
      </c>
      <c r="H2" s="19" t="s">
        <v>37</v>
      </c>
    </row>
    <row r="3" spans="1:19" x14ac:dyDescent="0.2">
      <c r="A3" s="24" t="s">
        <v>29</v>
      </c>
      <c r="B3" s="23" t="s">
        <v>28</v>
      </c>
      <c r="C3" s="22">
        <v>0.1</v>
      </c>
      <c r="D3" s="22">
        <v>0.1</v>
      </c>
      <c r="E3" s="22">
        <v>0.1</v>
      </c>
      <c r="F3" s="22">
        <v>0.1</v>
      </c>
      <c r="G3" s="21">
        <f t="shared" ref="G3:G10" si="0">MEDIAN(C3:F3)</f>
        <v>0.1</v>
      </c>
      <c r="H3" s="21">
        <f t="shared" ref="H3:H10" si="1">STDEV(C3:F3)/SQRT(4)</f>
        <v>0</v>
      </c>
    </row>
    <row r="4" spans="1:19" x14ac:dyDescent="0.2">
      <c r="A4" s="24">
        <v>182</v>
      </c>
      <c r="B4" s="23" t="s">
        <v>27</v>
      </c>
      <c r="C4" s="22">
        <v>0.1</v>
      </c>
      <c r="D4" s="22">
        <v>0.1</v>
      </c>
      <c r="E4" s="22">
        <v>0.1</v>
      </c>
      <c r="F4" s="22">
        <v>0.1</v>
      </c>
      <c r="G4" s="21">
        <f t="shared" si="0"/>
        <v>0.1</v>
      </c>
      <c r="H4" s="21">
        <f t="shared" si="1"/>
        <v>0</v>
      </c>
    </row>
    <row r="5" spans="1:19" x14ac:dyDescent="0.2">
      <c r="A5" s="24">
        <v>104</v>
      </c>
      <c r="B5" s="23">
        <v>100</v>
      </c>
      <c r="C5" s="22">
        <v>0.1</v>
      </c>
      <c r="D5" s="22">
        <v>0.1</v>
      </c>
      <c r="E5" s="22">
        <v>0.2</v>
      </c>
      <c r="F5" s="22">
        <v>0.2</v>
      </c>
      <c r="G5" s="21">
        <f t="shared" si="0"/>
        <v>0.15000000000000002</v>
      </c>
      <c r="H5" s="21">
        <f t="shared" si="1"/>
        <v>2.886751345948128E-2</v>
      </c>
    </row>
    <row r="6" spans="1:19" x14ac:dyDescent="0.2">
      <c r="A6" s="24">
        <v>238</v>
      </c>
      <c r="B6" s="23" t="s">
        <v>26</v>
      </c>
      <c r="C6" s="22">
        <v>0.4</v>
      </c>
      <c r="D6" s="22">
        <v>0.4</v>
      </c>
      <c r="E6" s="22">
        <v>0.4</v>
      </c>
      <c r="F6" s="22">
        <v>0.4</v>
      </c>
      <c r="G6" s="21">
        <f t="shared" si="0"/>
        <v>0.4</v>
      </c>
      <c r="H6" s="21">
        <f t="shared" si="1"/>
        <v>0</v>
      </c>
    </row>
    <row r="7" spans="1:19" x14ac:dyDescent="0.2">
      <c r="A7" s="24" t="s">
        <v>24</v>
      </c>
      <c r="B7" s="23">
        <v>110</v>
      </c>
      <c r="C7" s="22">
        <v>0.1</v>
      </c>
      <c r="D7" s="22">
        <v>0.1</v>
      </c>
      <c r="E7" s="22">
        <v>0.1</v>
      </c>
      <c r="F7" s="22">
        <v>0.2</v>
      </c>
      <c r="G7" s="21">
        <f t="shared" si="0"/>
        <v>0.1</v>
      </c>
      <c r="H7" s="21">
        <f t="shared" si="1"/>
        <v>2.5000000000000012E-2</v>
      </c>
    </row>
    <row r="8" spans="1:19" x14ac:dyDescent="0.2">
      <c r="A8" s="24" t="s">
        <v>23</v>
      </c>
      <c r="B8" s="23" t="s">
        <v>22</v>
      </c>
      <c r="C8" s="22">
        <v>0.8</v>
      </c>
      <c r="D8" s="22">
        <v>0.8</v>
      </c>
      <c r="E8" s="22">
        <v>0.8</v>
      </c>
      <c r="F8" s="22">
        <v>1.6</v>
      </c>
      <c r="G8" s="21">
        <f t="shared" si="0"/>
        <v>0.8</v>
      </c>
      <c r="H8" s="21">
        <f t="shared" si="1"/>
        <v>0.20000000000000009</v>
      </c>
    </row>
    <row r="9" spans="1:19" x14ac:dyDescent="0.2">
      <c r="A9" s="24" t="s">
        <v>21</v>
      </c>
      <c r="B9" s="23" t="s">
        <v>20</v>
      </c>
      <c r="C9" s="22">
        <v>1.6</v>
      </c>
      <c r="D9" s="22">
        <v>1.6</v>
      </c>
      <c r="E9" s="22">
        <v>1.6</v>
      </c>
      <c r="F9" s="22">
        <v>3.2</v>
      </c>
      <c r="G9" s="21">
        <f t="shared" si="0"/>
        <v>1.6</v>
      </c>
      <c r="H9" s="21">
        <f t="shared" si="1"/>
        <v>0.40000000000000019</v>
      </c>
    </row>
    <row r="10" spans="1:19" x14ac:dyDescent="0.2">
      <c r="A10" s="24" t="s">
        <v>19</v>
      </c>
      <c r="B10" s="23" t="s">
        <v>18</v>
      </c>
      <c r="C10" s="22">
        <v>6.4</v>
      </c>
      <c r="D10" s="22">
        <v>6.4</v>
      </c>
      <c r="E10" s="22">
        <v>6.4</v>
      </c>
      <c r="F10" s="22">
        <v>3.2</v>
      </c>
      <c r="G10" s="21">
        <f t="shared" si="0"/>
        <v>6.4</v>
      </c>
      <c r="H10" s="21">
        <f t="shared" si="1"/>
        <v>0.80000000000000038</v>
      </c>
    </row>
    <row r="13" spans="1:19" x14ac:dyDescent="0.2">
      <c r="S13" s="15"/>
    </row>
    <row r="14" spans="1:19" x14ac:dyDescent="0.2">
      <c r="R14" s="15"/>
    </row>
    <row r="18" spans="18:18" x14ac:dyDescent="0.2">
      <c r="R18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CBD2F-618B-ED4A-855C-6293438A4AD5}">
  <dimension ref="A1:E11"/>
  <sheetViews>
    <sheetView workbookViewId="0">
      <selection activeCell="B8" sqref="B8"/>
    </sheetView>
  </sheetViews>
  <sheetFormatPr baseColWidth="10" defaultRowHeight="16" x14ac:dyDescent="0.2"/>
  <sheetData>
    <row r="1" spans="1:5" ht="17" thickBot="1" x14ac:dyDescent="0.25">
      <c r="A1" s="20" t="s">
        <v>47</v>
      </c>
      <c r="B1" s="19"/>
      <c r="C1" s="19"/>
      <c r="D1" s="19"/>
      <c r="E1" s="19"/>
    </row>
    <row r="3" spans="1:5" ht="17" thickBot="1" x14ac:dyDescent="0.25">
      <c r="A3" s="19" t="s">
        <v>16</v>
      </c>
      <c r="B3" s="19" t="s">
        <v>14</v>
      </c>
      <c r="C3" s="19" t="s">
        <v>15</v>
      </c>
      <c r="D3" s="19" t="s">
        <v>14</v>
      </c>
    </row>
    <row r="4" spans="1:5" x14ac:dyDescent="0.2">
      <c r="A4" s="14" t="str">
        <f>'a) Raw MIC'!B3</f>
        <v>000</v>
      </c>
      <c r="B4" s="13">
        <f>AVERAGE('a) Raw MIC'!G3:G6)</f>
        <v>0.1875</v>
      </c>
      <c r="C4" s="13">
        <f>AVERAGE(LOG('a) Raw MIC'!G3),LOG('a) Raw MIC'!G4),LOG('a) Raw MIC'!G5),LOG('a) Raw MIC'!G6))</f>
        <v>-0.80546218740408904</v>
      </c>
      <c r="D4" s="13">
        <f t="shared" ref="D4:D11" si="0">10^C4</f>
        <v>0.15650845800732871</v>
      </c>
    </row>
    <row r="5" spans="1:5" x14ac:dyDescent="0.2">
      <c r="A5" s="14" t="str">
        <f>'a) Raw MIC'!B4</f>
        <v>010</v>
      </c>
      <c r="B5" s="13">
        <f>AVERAGE('a) Raw MIC'!G4,'a) Raw MIC'!G3,'a) Raw MIC'!G7,'a) Raw MIC'!G8)</f>
        <v>0.27500000000000002</v>
      </c>
      <c r="C5" s="13">
        <f>AVERAGE(LOG('a) Raw MIC'!G3),LOG('a) Raw MIC'!G4),LOG('a) Raw MIC'!G7),LOG('a) Raw MIC'!G8))</f>
        <v>-0.77422750325201406</v>
      </c>
      <c r="D5" s="13">
        <f t="shared" si="0"/>
        <v>0.16817928305074289</v>
      </c>
    </row>
    <row r="6" spans="1:5" x14ac:dyDescent="0.2">
      <c r="A6" s="14">
        <f>'a) Raw MIC'!B5</f>
        <v>100</v>
      </c>
      <c r="B6" s="13">
        <f>AVERAGE('a) Raw MIC'!G5,'a) Raw MIC'!G3,'a) Raw MIC'!G7,'a) Raw MIC'!G9)</f>
        <v>0.48750000000000004</v>
      </c>
      <c r="C6" s="13">
        <f>AVERAGE(LOG('a) Raw MIC'!G3),LOG('a) Raw MIC'!G5),LOG('a) Raw MIC'!G7),LOG('a) Raw MIC'!G9))</f>
        <v>-0.65494718957209841</v>
      </c>
      <c r="D6" s="13">
        <f t="shared" si="0"/>
        <v>0.22133638394006433</v>
      </c>
    </row>
    <row r="7" spans="1:5" x14ac:dyDescent="0.2">
      <c r="A7" s="14" t="str">
        <f>'a) Raw MIC'!B6</f>
        <v>001</v>
      </c>
      <c r="B7" s="13">
        <f>AVERAGE('a) Raw MIC'!G3,'a) Raw MIC'!G6,'a) Raw MIC'!G8,'a) Raw MIC'!G9)</f>
        <v>0.72500000000000009</v>
      </c>
      <c r="C7" s="13">
        <f>AVERAGE(LOG('a) Raw MIC'!G3),LOG('a) Raw MIC'!G6),LOG('a) Raw MIC'!G8),LOG('a) Raw MIC'!G9))</f>
        <v>-0.32268250975604229</v>
      </c>
      <c r="D7" s="13">
        <f t="shared" si="0"/>
        <v>0.47568284600108846</v>
      </c>
    </row>
    <row r="8" spans="1:5" x14ac:dyDescent="0.2">
      <c r="A8" s="14">
        <f>'a) Raw MIC'!B7</f>
        <v>110</v>
      </c>
      <c r="B8" s="13">
        <f>AVERAGE('a) Raw MIC'!G7,'a) Raw MIC'!G5,'a) Raw MIC'!G4,'a) Raw MIC'!G10)</f>
        <v>1.6875</v>
      </c>
      <c r="C8" s="13">
        <f>AVERAGE(LOG('a) Raw MIC'!G4),LOG('a) Raw MIC'!G5),LOG('a) Raw MIC'!G7),LOG('a) Raw MIC'!G10))</f>
        <v>-0.50443219174010789</v>
      </c>
      <c r="D8" s="13">
        <f t="shared" si="0"/>
        <v>0.31301691601465748</v>
      </c>
    </row>
    <row r="9" spans="1:5" x14ac:dyDescent="0.2">
      <c r="A9" s="14" t="str">
        <f>'a) Raw MIC'!B8</f>
        <v>011</v>
      </c>
      <c r="B9" s="13">
        <f>AVERAGE('a) Raw MIC'!G8,'a) Raw MIC'!G6,'a) Raw MIC'!G4,'a) Raw MIC'!G10)</f>
        <v>1.9250000000000003</v>
      </c>
      <c r="C9" s="13">
        <f>AVERAGE(LOG('a) Raw MIC'!G4),LOG('a) Raw MIC'!G6),LOG('a) Raw MIC'!G8),LOG('a) Raw MIC'!G10))</f>
        <v>-0.17216751192405169</v>
      </c>
      <c r="D9" s="13">
        <f t="shared" si="0"/>
        <v>0.67271713220297169</v>
      </c>
    </row>
    <row r="10" spans="1:5" x14ac:dyDescent="0.2">
      <c r="A10" s="14" t="str">
        <f>'a) Raw MIC'!B9</f>
        <v>101</v>
      </c>
      <c r="B10" s="13">
        <f>AVERAGE('a) Raw MIC'!G9,'a) Raw MIC'!G5,'a) Raw MIC'!G6,'a) Raw MIC'!G10)</f>
        <v>2.1375000000000002</v>
      </c>
      <c r="C10" s="13">
        <f>AVERAGE(LOG('a) Raw MIC'!G5),LOG('a) Raw MIC'!G6),LOG('a) Raw MIC'!G9),LOG('a) Raw MIC'!G10))</f>
        <v>-5.2887198244136041E-2</v>
      </c>
      <c r="D10" s="13">
        <f t="shared" si="0"/>
        <v>0.88534553576025732</v>
      </c>
    </row>
    <row r="11" spans="1:5" x14ac:dyDescent="0.2">
      <c r="A11" s="14" t="str">
        <f>'a) Raw MIC'!B10</f>
        <v>111</v>
      </c>
      <c r="B11" s="13">
        <f>AVERAGE('a) Raw MIC'!G10,'a) Raw MIC'!G9,'a) Raw MIC'!G8,'a) Raw MIC'!G7)</f>
        <v>2.2250000000000001</v>
      </c>
      <c r="C11" s="13">
        <f>AVERAGE(LOG('a) Raw MIC'!G9),LOG('a) Raw MIC'!G10),LOG('a) Raw MIC'!G7),LOG('a) Raw MIC'!G8))</f>
        <v>-2.1652514092061075E-2</v>
      </c>
      <c r="D11" s="13">
        <f t="shared" si="0"/>
        <v>0.95136569200217691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EEC05-957A-A746-A99D-A48CC957FCFC}">
  <dimension ref="A1:G34"/>
  <sheetViews>
    <sheetView tabSelected="1" workbookViewId="0">
      <selection activeCell="D10" sqref="D10"/>
    </sheetView>
  </sheetViews>
  <sheetFormatPr baseColWidth="10" defaultRowHeight="16" x14ac:dyDescent="0.2"/>
  <sheetData>
    <row r="1" spans="1:7" ht="17" thickBot="1" x14ac:dyDescent="0.25">
      <c r="A1" s="19" t="s">
        <v>46</v>
      </c>
      <c r="B1" s="19"/>
    </row>
    <row r="2" spans="1:7" ht="17" thickBot="1" x14ac:dyDescent="0.25">
      <c r="A2" s="28" t="s">
        <v>36</v>
      </c>
      <c r="B2" s="27" t="s">
        <v>35</v>
      </c>
      <c r="C2" s="26" t="s">
        <v>34</v>
      </c>
      <c r="D2" s="25" t="s">
        <v>33</v>
      </c>
      <c r="E2" s="25" t="s">
        <v>32</v>
      </c>
      <c r="F2" s="25" t="s">
        <v>31</v>
      </c>
      <c r="G2" s="25" t="s">
        <v>30</v>
      </c>
    </row>
    <row r="3" spans="1:7" x14ac:dyDescent="0.2">
      <c r="A3" s="12">
        <v>1</v>
      </c>
      <c r="B3" s="11" t="s">
        <v>25</v>
      </c>
      <c r="C3" s="10" t="s">
        <v>12</v>
      </c>
      <c r="D3">
        <v>0.1</v>
      </c>
      <c r="E3">
        <f t="shared" ref="E3:E34" si="0">LOG(D3)</f>
        <v>-1</v>
      </c>
      <c r="F3">
        <f>AVERAGE(E4,E5,E6)</f>
        <v>-0.74061624987211871</v>
      </c>
      <c r="G3">
        <f t="shared" ref="G3:G34" si="1">E3-F3</f>
        <v>-0.25938375012788129</v>
      </c>
    </row>
    <row r="4" spans="1:7" x14ac:dyDescent="0.2">
      <c r="A4" s="6">
        <v>1</v>
      </c>
      <c r="B4" s="5" t="s">
        <v>25</v>
      </c>
      <c r="C4" s="4" t="s">
        <v>7</v>
      </c>
      <c r="D4">
        <v>0.4</v>
      </c>
      <c r="E4">
        <f t="shared" si="0"/>
        <v>-0.3979400086720376</v>
      </c>
      <c r="F4">
        <f>AVERAGE(E3,E5,E6)</f>
        <v>-0.94130291364810625</v>
      </c>
      <c r="G4">
        <f t="shared" si="1"/>
        <v>0.54336290497606865</v>
      </c>
    </row>
    <row r="5" spans="1:7" x14ac:dyDescent="0.2">
      <c r="A5" s="6">
        <v>1</v>
      </c>
      <c r="B5" s="5" t="s">
        <v>25</v>
      </c>
      <c r="C5" s="4" t="s">
        <v>9</v>
      </c>
      <c r="D5">
        <v>0.1</v>
      </c>
      <c r="E5">
        <f t="shared" si="0"/>
        <v>-1</v>
      </c>
      <c r="F5" s="15">
        <f>AVERAGE(E3,E4,E6)</f>
        <v>-0.74061624987211871</v>
      </c>
      <c r="G5">
        <f t="shared" si="1"/>
        <v>-0.25938375012788129</v>
      </c>
    </row>
    <row r="6" spans="1:7" x14ac:dyDescent="0.2">
      <c r="A6" s="6">
        <v>1</v>
      </c>
      <c r="B6" s="5" t="s">
        <v>25</v>
      </c>
      <c r="C6" s="4" t="s">
        <v>6</v>
      </c>
      <c r="D6">
        <v>0.15</v>
      </c>
      <c r="E6">
        <f t="shared" si="0"/>
        <v>-0.82390874094431876</v>
      </c>
      <c r="F6">
        <f>AVERAGE(E3,E4,E5)</f>
        <v>-0.79931333622401246</v>
      </c>
      <c r="G6">
        <f t="shared" si="1"/>
        <v>-2.4595404720306302E-2</v>
      </c>
    </row>
    <row r="7" spans="1:7" x14ac:dyDescent="0.2">
      <c r="A7" s="18">
        <v>2</v>
      </c>
      <c r="B7" s="17" t="s">
        <v>17</v>
      </c>
      <c r="C7" s="16" t="s">
        <v>12</v>
      </c>
      <c r="D7">
        <v>0.1</v>
      </c>
      <c r="E7">
        <f t="shared" si="0"/>
        <v>-1</v>
      </c>
      <c r="F7">
        <f>AVERAGE(E8,E9,E10)</f>
        <v>-0.69897000433601875</v>
      </c>
      <c r="G7">
        <f t="shared" si="1"/>
        <v>-0.30102999566398125</v>
      </c>
    </row>
    <row r="8" spans="1:7" x14ac:dyDescent="0.2">
      <c r="A8" s="12">
        <v>2</v>
      </c>
      <c r="B8" s="11" t="s">
        <v>17</v>
      </c>
      <c r="C8" s="10" t="s">
        <v>9</v>
      </c>
      <c r="D8">
        <v>0.1</v>
      </c>
      <c r="E8">
        <f t="shared" si="0"/>
        <v>-1</v>
      </c>
      <c r="F8">
        <f>AVERAGE(E7,E9,E10)</f>
        <v>-0.69897000433601875</v>
      </c>
      <c r="G8">
        <f t="shared" si="1"/>
        <v>-0.30102999566398125</v>
      </c>
    </row>
    <row r="9" spans="1:7" x14ac:dyDescent="0.2">
      <c r="A9" s="6">
        <v>2</v>
      </c>
      <c r="B9" s="5" t="s">
        <v>17</v>
      </c>
      <c r="C9" s="4" t="s">
        <v>4</v>
      </c>
      <c r="D9">
        <v>0.8</v>
      </c>
      <c r="E9">
        <f t="shared" si="0"/>
        <v>-9.6910013008056392E-2</v>
      </c>
      <c r="F9">
        <f>AVERAGE(E7,E8,E10)</f>
        <v>-1</v>
      </c>
      <c r="G9">
        <f t="shared" si="1"/>
        <v>0.90308998699194365</v>
      </c>
    </row>
    <row r="10" spans="1:7" x14ac:dyDescent="0.2">
      <c r="A10" s="6">
        <v>2</v>
      </c>
      <c r="B10" s="5" t="s">
        <v>17</v>
      </c>
      <c r="C10" s="4" t="s">
        <v>2</v>
      </c>
      <c r="D10">
        <v>0.1</v>
      </c>
      <c r="E10">
        <f t="shared" si="0"/>
        <v>-1</v>
      </c>
      <c r="F10">
        <f>AVERAGE(E7,E8,E9)</f>
        <v>-0.69897000433601875</v>
      </c>
      <c r="G10">
        <f t="shared" si="1"/>
        <v>-0.30102999566398125</v>
      </c>
    </row>
    <row r="11" spans="1:7" x14ac:dyDescent="0.2">
      <c r="A11" s="18">
        <v>3</v>
      </c>
      <c r="B11" s="17" t="s">
        <v>13</v>
      </c>
      <c r="C11" s="16" t="s">
        <v>12</v>
      </c>
      <c r="D11">
        <v>0.1</v>
      </c>
      <c r="E11">
        <f t="shared" si="0"/>
        <v>-1</v>
      </c>
      <c r="F11">
        <f>AVERAGE(E12,E13,E14)</f>
        <v>-0.5399295860961314</v>
      </c>
      <c r="G11">
        <f t="shared" si="1"/>
        <v>-0.4600704139038686</v>
      </c>
    </row>
    <row r="12" spans="1:7" x14ac:dyDescent="0.2">
      <c r="A12" s="12">
        <v>3</v>
      </c>
      <c r="B12" s="11" t="s">
        <v>13</v>
      </c>
      <c r="C12" s="10" t="s">
        <v>6</v>
      </c>
      <c r="D12">
        <v>0.15</v>
      </c>
      <c r="E12">
        <f t="shared" si="0"/>
        <v>-0.82390874094431876</v>
      </c>
      <c r="F12">
        <f>AVERAGE(E11,E13,E14)</f>
        <v>-0.59862667244802503</v>
      </c>
      <c r="G12">
        <f t="shared" si="1"/>
        <v>-0.22528206849629373</v>
      </c>
    </row>
    <row r="13" spans="1:7" x14ac:dyDescent="0.2">
      <c r="A13" s="6">
        <v>3</v>
      </c>
      <c r="B13" s="5" t="s">
        <v>13</v>
      </c>
      <c r="C13" s="4" t="s">
        <v>3</v>
      </c>
      <c r="D13">
        <v>1.6</v>
      </c>
      <c r="E13">
        <f t="shared" si="0"/>
        <v>0.20411998265592479</v>
      </c>
      <c r="F13">
        <f>AVERAGE(E11,E12,E14)</f>
        <v>-0.94130291364810625</v>
      </c>
      <c r="G13">
        <f t="shared" si="1"/>
        <v>1.1454228963040309</v>
      </c>
    </row>
    <row r="14" spans="1:7" x14ac:dyDescent="0.2">
      <c r="A14" s="6">
        <v>3</v>
      </c>
      <c r="B14" s="5" t="s">
        <v>13</v>
      </c>
      <c r="C14" s="4" t="s">
        <v>2</v>
      </c>
      <c r="D14">
        <v>0.1</v>
      </c>
      <c r="E14">
        <f t="shared" si="0"/>
        <v>-1</v>
      </c>
      <c r="F14">
        <f>AVERAGE(E11,E12,E13)</f>
        <v>-0.53992958609613129</v>
      </c>
      <c r="G14">
        <f t="shared" si="1"/>
        <v>-0.46007041390386871</v>
      </c>
    </row>
    <row r="15" spans="1:7" x14ac:dyDescent="0.2">
      <c r="A15" s="18">
        <v>4</v>
      </c>
      <c r="B15" s="17" t="s">
        <v>11</v>
      </c>
      <c r="C15" s="16" t="s">
        <v>12</v>
      </c>
      <c r="D15">
        <v>0.1</v>
      </c>
      <c r="E15">
        <f t="shared" si="0"/>
        <v>-1</v>
      </c>
      <c r="F15">
        <f>AVERAGE(E16,E17,E18)</f>
        <v>-9.6910013008056406E-2</v>
      </c>
      <c r="G15">
        <f t="shared" si="1"/>
        <v>-0.90308998699194354</v>
      </c>
    </row>
    <row r="16" spans="1:7" x14ac:dyDescent="0.2">
      <c r="A16" s="12">
        <v>4</v>
      </c>
      <c r="B16" s="11" t="s">
        <v>11</v>
      </c>
      <c r="C16" s="10" t="s">
        <v>7</v>
      </c>
      <c r="D16">
        <v>0.4</v>
      </c>
      <c r="E16">
        <f t="shared" si="0"/>
        <v>-0.3979400086720376</v>
      </c>
      <c r="F16">
        <f>AVERAGE(E15,E17,E18)</f>
        <v>-0.29759667678404389</v>
      </c>
      <c r="G16">
        <f t="shared" si="1"/>
        <v>-0.10034333188799371</v>
      </c>
    </row>
    <row r="17" spans="1:7" x14ac:dyDescent="0.2">
      <c r="A17" s="6">
        <v>4</v>
      </c>
      <c r="B17" s="5" t="s">
        <v>11</v>
      </c>
      <c r="C17" s="4" t="s">
        <v>4</v>
      </c>
      <c r="D17">
        <v>0.8</v>
      </c>
      <c r="E17">
        <f t="shared" si="0"/>
        <v>-9.6910013008056392E-2</v>
      </c>
      <c r="F17">
        <f>AVERAGE(E15,E16,E18)</f>
        <v>-0.39794000867203755</v>
      </c>
      <c r="G17">
        <f t="shared" si="1"/>
        <v>0.30102999566398114</v>
      </c>
    </row>
    <row r="18" spans="1:7" x14ac:dyDescent="0.2">
      <c r="A18" s="9">
        <v>4</v>
      </c>
      <c r="B18" s="8" t="s">
        <v>11</v>
      </c>
      <c r="C18" s="7" t="s">
        <v>3</v>
      </c>
      <c r="D18">
        <v>1.6</v>
      </c>
      <c r="E18">
        <f t="shared" si="0"/>
        <v>0.20411998265592479</v>
      </c>
      <c r="F18">
        <f>AVERAGE(E15,E16,E17)</f>
        <v>-0.49828334056003132</v>
      </c>
      <c r="G18">
        <f t="shared" si="1"/>
        <v>0.70240332321595611</v>
      </c>
    </row>
    <row r="19" spans="1:7" x14ac:dyDescent="0.2">
      <c r="A19" s="6">
        <v>5</v>
      </c>
      <c r="B19" s="5" t="s">
        <v>10</v>
      </c>
      <c r="C19" s="4" t="s">
        <v>9</v>
      </c>
      <c r="D19">
        <v>0.1</v>
      </c>
      <c r="E19">
        <f t="shared" si="0"/>
        <v>-1</v>
      </c>
      <c r="F19">
        <f>AVERAGE(E20,E21,E22)</f>
        <v>-0.33924292232014386</v>
      </c>
      <c r="G19">
        <f t="shared" si="1"/>
        <v>-0.66075707767985614</v>
      </c>
    </row>
    <row r="20" spans="1:7" x14ac:dyDescent="0.2">
      <c r="A20" s="6">
        <v>5</v>
      </c>
      <c r="B20" s="5" t="s">
        <v>10</v>
      </c>
      <c r="C20" s="4" t="s">
        <v>6</v>
      </c>
      <c r="D20">
        <v>0.15</v>
      </c>
      <c r="E20">
        <f t="shared" si="0"/>
        <v>-0.82390874094431876</v>
      </c>
      <c r="F20">
        <f>AVERAGE(E19,E21,E22)</f>
        <v>-0.39794000867203766</v>
      </c>
      <c r="G20">
        <f t="shared" si="1"/>
        <v>-0.4259687322722811</v>
      </c>
    </row>
    <row r="21" spans="1:7" x14ac:dyDescent="0.2">
      <c r="A21" s="12">
        <v>5</v>
      </c>
      <c r="B21" s="11" t="s">
        <v>10</v>
      </c>
      <c r="C21" s="10" t="s">
        <v>2</v>
      </c>
      <c r="D21">
        <v>0.1</v>
      </c>
      <c r="E21">
        <f t="shared" si="0"/>
        <v>-1</v>
      </c>
      <c r="F21">
        <f>AVERAGE(E19,E20,E22)</f>
        <v>-0.33924292232014386</v>
      </c>
      <c r="G21">
        <f t="shared" si="1"/>
        <v>-0.66075707767985614</v>
      </c>
    </row>
    <row r="22" spans="1:7" x14ac:dyDescent="0.2">
      <c r="A22" s="9">
        <v>5</v>
      </c>
      <c r="B22" s="8" t="s">
        <v>10</v>
      </c>
      <c r="C22" s="7" t="s">
        <v>0</v>
      </c>
      <c r="D22">
        <v>6.4</v>
      </c>
      <c r="E22">
        <f t="shared" si="0"/>
        <v>0.80617997398388719</v>
      </c>
      <c r="F22">
        <f>AVERAGE(E19,E20,E21)</f>
        <v>-0.94130291364810625</v>
      </c>
      <c r="G22">
        <f t="shared" si="1"/>
        <v>1.7474828876319934</v>
      </c>
    </row>
    <row r="23" spans="1:7" x14ac:dyDescent="0.2">
      <c r="A23" s="6">
        <v>6</v>
      </c>
      <c r="B23" s="5" t="s">
        <v>8</v>
      </c>
      <c r="C23" s="4" t="s">
        <v>7</v>
      </c>
      <c r="D23">
        <v>0.4</v>
      </c>
      <c r="E23">
        <f t="shared" si="0"/>
        <v>-0.3979400086720376</v>
      </c>
      <c r="F23">
        <f>AVERAGE(E24,E25,E26)</f>
        <v>-9.691001300805642E-2</v>
      </c>
      <c r="G23">
        <f t="shared" si="1"/>
        <v>-0.3010299956639812</v>
      </c>
    </row>
    <row r="24" spans="1:7" x14ac:dyDescent="0.2">
      <c r="A24" s="6">
        <v>6</v>
      </c>
      <c r="B24" s="5" t="s">
        <v>8</v>
      </c>
      <c r="C24" s="4" t="s">
        <v>9</v>
      </c>
      <c r="D24">
        <v>0.1</v>
      </c>
      <c r="E24">
        <f t="shared" si="0"/>
        <v>-1</v>
      </c>
      <c r="F24">
        <f>AVERAGE(E23,E25,E26)</f>
        <v>0.10377665076793106</v>
      </c>
      <c r="G24">
        <f t="shared" si="1"/>
        <v>-1.103776650767931</v>
      </c>
    </row>
    <row r="25" spans="1:7" x14ac:dyDescent="0.2">
      <c r="A25" s="12">
        <v>6</v>
      </c>
      <c r="B25" s="11" t="s">
        <v>8</v>
      </c>
      <c r="C25" s="10" t="s">
        <v>4</v>
      </c>
      <c r="D25">
        <v>0.8</v>
      </c>
      <c r="E25">
        <f t="shared" si="0"/>
        <v>-9.6910013008056392E-2</v>
      </c>
      <c r="F25">
        <f>AVERAGE(E23,E24,E26)</f>
        <v>-0.19725334489605009</v>
      </c>
      <c r="G25">
        <f t="shared" si="1"/>
        <v>0.1003433318879937</v>
      </c>
    </row>
    <row r="26" spans="1:7" x14ac:dyDescent="0.2">
      <c r="A26" s="9">
        <v>6</v>
      </c>
      <c r="B26" s="8" t="s">
        <v>8</v>
      </c>
      <c r="C26" s="7" t="s">
        <v>0</v>
      </c>
      <c r="D26">
        <v>6.4</v>
      </c>
      <c r="E26">
        <f t="shared" si="0"/>
        <v>0.80617997398388719</v>
      </c>
      <c r="F26">
        <f>AVERAGE(E23,E24,E25)</f>
        <v>-0.49828334056003132</v>
      </c>
      <c r="G26">
        <f t="shared" si="1"/>
        <v>1.3044633145439186</v>
      </c>
    </row>
    <row r="27" spans="1:7" x14ac:dyDescent="0.2">
      <c r="A27" s="6">
        <v>7</v>
      </c>
      <c r="B27" s="5" t="s">
        <v>5</v>
      </c>
      <c r="C27" s="4" t="s">
        <v>7</v>
      </c>
      <c r="D27">
        <v>0.4</v>
      </c>
      <c r="E27">
        <f t="shared" si="0"/>
        <v>-0.3979400086720376</v>
      </c>
      <c r="F27">
        <f>AVERAGE(E28,E29,E30)</f>
        <v>6.2130405231831075E-2</v>
      </c>
      <c r="G27">
        <f t="shared" si="1"/>
        <v>-0.46007041390386866</v>
      </c>
    </row>
    <row r="28" spans="1:7" x14ac:dyDescent="0.2">
      <c r="A28" s="6">
        <v>7</v>
      </c>
      <c r="B28" s="5" t="s">
        <v>5</v>
      </c>
      <c r="C28" s="4" t="s">
        <v>6</v>
      </c>
      <c r="D28">
        <v>0.15</v>
      </c>
      <c r="E28">
        <f t="shared" si="0"/>
        <v>-0.82390874094431876</v>
      </c>
      <c r="F28">
        <f>AVERAGE(E27,E29,E30)</f>
        <v>0.20411998265592479</v>
      </c>
      <c r="G28">
        <f t="shared" si="1"/>
        <v>-1.0280287236002437</v>
      </c>
    </row>
    <row r="29" spans="1:7" x14ac:dyDescent="0.2">
      <c r="A29" s="12">
        <v>7</v>
      </c>
      <c r="B29" s="11" t="s">
        <v>5</v>
      </c>
      <c r="C29" s="10" t="s">
        <v>3</v>
      </c>
      <c r="D29">
        <v>1.6</v>
      </c>
      <c r="E29">
        <f t="shared" si="0"/>
        <v>0.20411998265592479</v>
      </c>
      <c r="F29">
        <f>AVERAGE(E27,E28,E30)</f>
        <v>-0.1385562585441564</v>
      </c>
      <c r="G29">
        <f t="shared" si="1"/>
        <v>0.34267624120008122</v>
      </c>
    </row>
    <row r="30" spans="1:7" x14ac:dyDescent="0.2">
      <c r="A30" s="9">
        <v>7</v>
      </c>
      <c r="B30" s="8" t="s">
        <v>5</v>
      </c>
      <c r="C30" s="7" t="s">
        <v>0</v>
      </c>
      <c r="D30">
        <v>6.4</v>
      </c>
      <c r="E30">
        <f t="shared" si="0"/>
        <v>0.80617997398388719</v>
      </c>
      <c r="F30">
        <f>AVERAGE(E27,E28,E29)</f>
        <v>-0.33924292232014386</v>
      </c>
      <c r="G30">
        <f t="shared" si="1"/>
        <v>1.1454228963040309</v>
      </c>
    </row>
    <row r="31" spans="1:7" x14ac:dyDescent="0.2">
      <c r="A31" s="6">
        <v>8</v>
      </c>
      <c r="B31" s="5" t="s">
        <v>1</v>
      </c>
      <c r="C31" s="4" t="s">
        <v>4</v>
      </c>
      <c r="D31">
        <v>0.8</v>
      </c>
      <c r="E31">
        <f t="shared" si="0"/>
        <v>-9.6910013008056392E-2</v>
      </c>
      <c r="F31">
        <f>AVERAGE(E32,E33,E34)</f>
        <v>3.4333188799373269E-3</v>
      </c>
      <c r="G31">
        <f t="shared" si="1"/>
        <v>-0.10034333188799371</v>
      </c>
    </row>
    <row r="32" spans="1:7" x14ac:dyDescent="0.2">
      <c r="A32" s="6">
        <v>8</v>
      </c>
      <c r="B32" s="5" t="s">
        <v>1</v>
      </c>
      <c r="C32" s="4" t="s">
        <v>3</v>
      </c>
      <c r="D32">
        <v>1.6</v>
      </c>
      <c r="E32">
        <f t="shared" si="0"/>
        <v>0.20411998265592479</v>
      </c>
      <c r="F32">
        <f>AVERAGE(E31,E33,E34)</f>
        <v>-9.691001300805642E-2</v>
      </c>
      <c r="G32">
        <f t="shared" si="1"/>
        <v>0.3010299956639812</v>
      </c>
    </row>
    <row r="33" spans="1:7" x14ac:dyDescent="0.2">
      <c r="A33" s="6">
        <v>8</v>
      </c>
      <c r="B33" s="5" t="s">
        <v>1</v>
      </c>
      <c r="C33" s="4" t="s">
        <v>2</v>
      </c>
      <c r="D33">
        <v>0.1</v>
      </c>
      <c r="E33">
        <f t="shared" si="0"/>
        <v>-1</v>
      </c>
      <c r="F33">
        <f>AVERAGE(E31,E32,E34)</f>
        <v>0.30446331454391856</v>
      </c>
      <c r="G33">
        <f t="shared" si="1"/>
        <v>-1.3044633145439186</v>
      </c>
    </row>
    <row r="34" spans="1:7" x14ac:dyDescent="0.2">
      <c r="A34" s="3">
        <v>8</v>
      </c>
      <c r="B34" s="2" t="s">
        <v>1</v>
      </c>
      <c r="C34" s="1" t="s">
        <v>0</v>
      </c>
      <c r="D34">
        <v>6.4</v>
      </c>
      <c r="E34">
        <f t="shared" si="0"/>
        <v>0.80617997398388719</v>
      </c>
      <c r="F34">
        <f>AVERAGE(E31,E32,E33)</f>
        <v>-0.29759667678404383</v>
      </c>
      <c r="G34">
        <f t="shared" si="1"/>
        <v>1.103776650767931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File Information</vt:lpstr>
      <vt:lpstr>a) Raw MIC</vt:lpstr>
      <vt:lpstr>b) MIC data for table 2 </vt:lpstr>
      <vt:lpstr>c) MIC data for 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2022-07-05T08:35:12Z</dcterms:created>
  <dcterms:modified xsi:type="dcterms:W3CDTF">2022-07-08T18:12:25Z</dcterms:modified>
</cp:coreProperties>
</file>